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C:\Users\kevin\OneDrive\Desktop\Brock Press\Budget\"/>
    </mc:Choice>
  </mc:AlternateContent>
  <xr:revisionPtr revIDLastSave="0" documentId="8_{F2F3D84B-F4CA-49B1-8F51-175486C9F449}" xr6:coauthVersionLast="47" xr6:coauthVersionMax="47" xr10:uidLastSave="{00000000-0000-0000-0000-000000000000}"/>
  <bookViews>
    <workbookView xWindow="930" yWindow="2865" windowWidth="21600" windowHeight="11295" xr2:uid="{96B4040E-DA6A-4E4F-9579-5CFCE8F1C7EF}"/>
  </bookViews>
  <sheets>
    <sheet name="Budget" sheetId="2"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2" i="2" l="1"/>
  <c r="E49" i="2"/>
  <c r="E39" i="2"/>
  <c r="E38" i="2"/>
  <c r="E33" i="2"/>
  <c r="E25" i="2"/>
  <c r="E15" i="2"/>
  <c r="E16" i="2" s="1"/>
  <c r="B49" i="2"/>
  <c r="C62" i="2"/>
  <c r="B62" i="2"/>
  <c r="C43" i="2"/>
  <c r="D43" i="2" s="1"/>
  <c r="D61" i="2"/>
  <c r="D60" i="2"/>
  <c r="D24" i="2"/>
  <c r="B25" i="2"/>
  <c r="D59" i="2"/>
  <c r="D58" i="2"/>
  <c r="D57" i="2"/>
  <c r="D56" i="2"/>
  <c r="D44" i="2"/>
  <c r="D45" i="2"/>
  <c r="D46" i="2"/>
  <c r="D47" i="2"/>
  <c r="D48" i="2"/>
  <c r="D22" i="2"/>
  <c r="D23" i="2"/>
  <c r="D21" i="2"/>
  <c r="C15" i="2"/>
  <c r="C16" i="2" s="1"/>
  <c r="B16" i="2"/>
  <c r="C25" i="2"/>
  <c r="B27" i="2"/>
  <c r="C27" i="2"/>
  <c r="B28" i="2"/>
  <c r="C28" i="2"/>
  <c r="B29" i="2"/>
  <c r="C29" i="2"/>
  <c r="B30" i="2"/>
  <c r="C30" i="2"/>
  <c r="B31" i="2"/>
  <c r="C31" i="2"/>
  <c r="B32" i="2"/>
  <c r="C32" i="2"/>
  <c r="B35" i="2"/>
  <c r="C35" i="2"/>
  <c r="B36" i="2"/>
  <c r="C36" i="2"/>
  <c r="B37" i="2"/>
  <c r="C37" i="2"/>
  <c r="B39" i="2"/>
  <c r="C39" i="2"/>
  <c r="E40" i="2" l="1"/>
  <c r="D30" i="2"/>
  <c r="E64" i="2"/>
  <c r="E66" i="2" s="1"/>
  <c r="C49" i="2"/>
  <c r="D29" i="2"/>
  <c r="D27" i="2"/>
  <c r="D36" i="2"/>
  <c r="D31" i="2"/>
  <c r="D32" i="2"/>
  <c r="D25" i="2"/>
  <c r="D28" i="2"/>
  <c r="D35" i="2"/>
  <c r="D37" i="2"/>
  <c r="C38" i="2"/>
  <c r="B33" i="2"/>
  <c r="C33" i="2"/>
  <c r="B38" i="2"/>
  <c r="C40" i="2" l="1"/>
  <c r="C64" i="2" s="1"/>
  <c r="C66" i="2" s="1"/>
  <c r="D38" i="2"/>
  <c r="B40" i="2"/>
  <c r="D33" i="2"/>
  <c r="D40" i="2" l="1"/>
  <c r="B64" i="2"/>
  <c r="B66" i="2" s="1"/>
</calcChain>
</file>

<file path=xl/sharedStrings.xml><?xml version="1.0" encoding="utf-8"?>
<sst xmlns="http://schemas.openxmlformats.org/spreadsheetml/2006/main" count="72" uniqueCount="70">
  <si>
    <t>Discretionary</t>
  </si>
  <si>
    <t>Subscriptions</t>
  </si>
  <si>
    <t>2023 Had All employees available for Reimbursement, 2024, only Core Staff (3)</t>
  </si>
  <si>
    <t>Parking Expense</t>
  </si>
  <si>
    <t>Insurance</t>
  </si>
  <si>
    <t>Webhosting, Emails Service and Office Cloud by Plexus</t>
  </si>
  <si>
    <t>1254.53 * 12 BUSU charge for Rent</t>
  </si>
  <si>
    <t>Rent Expense</t>
  </si>
  <si>
    <t>Fixed Expenses</t>
  </si>
  <si>
    <t>Total Wages</t>
  </si>
  <si>
    <t>Summarization and scanning of all previous editions of The Brock Press to be digitized</t>
  </si>
  <si>
    <t>Archival Committee</t>
  </si>
  <si>
    <t>165 Hours placed into revamping our website (obtaining our own domain and webhosting)</t>
  </si>
  <si>
    <t>Website Rehaul</t>
  </si>
  <si>
    <t>Special Committee Work</t>
  </si>
  <si>
    <t>23.50*6*12 Additional paid hour of work for board member meetings</t>
  </si>
  <si>
    <t>Board Meetings</t>
  </si>
  <si>
    <t>Total Business Staff Wages</t>
  </si>
  <si>
    <t>Social Media Coordinator</t>
  </si>
  <si>
    <t>Marketing Coordinator</t>
  </si>
  <si>
    <t>Digital Media</t>
  </si>
  <si>
    <t>Business Staff</t>
  </si>
  <si>
    <t>Total Editorial Wages</t>
  </si>
  <si>
    <t>Copy Editor</t>
  </si>
  <si>
    <t>Managing Editor</t>
  </si>
  <si>
    <t>Editor at Large</t>
  </si>
  <si>
    <t>News</t>
  </si>
  <si>
    <t>Sports</t>
  </si>
  <si>
    <t>Arts</t>
  </si>
  <si>
    <t>One Employee Costs $23.50/hr there are 15 hours per week worked (480 --&gt; 450) due to retention we pay an additional .25 every year as opposed to an additonal .50</t>
  </si>
  <si>
    <t>Editorial</t>
  </si>
  <si>
    <t>Total Management Wages</t>
  </si>
  <si>
    <t>This will not incur in 2024 as a Proper Training and Onboarding/Offboarding Process has been created</t>
  </si>
  <si>
    <t>Abdul Consulting Wages</t>
  </si>
  <si>
    <t>Business Manager</t>
  </si>
  <si>
    <t>Editor-in-Chief</t>
  </si>
  <si>
    <t>Reduction of Management Wages by $9000, the increase was done by our predecessors and approved by BUSU</t>
  </si>
  <si>
    <t>Management</t>
  </si>
  <si>
    <t>Wages</t>
  </si>
  <si>
    <t>Comments</t>
  </si>
  <si>
    <t>Expenses</t>
  </si>
  <si>
    <t>Total Income</t>
  </si>
  <si>
    <t>Projected for D2 Sem</t>
  </si>
  <si>
    <t>14/06/2024</t>
  </si>
  <si>
    <t>Student Fees - Brock Press</t>
  </si>
  <si>
    <t>Income</t>
  </si>
  <si>
    <t>Variance</t>
  </si>
  <si>
    <t>Expected</t>
  </si>
  <si>
    <t>Meals &amp; Entertainment - 50%</t>
  </si>
  <si>
    <t>Meals &amp; Entertainment - 100%</t>
  </si>
  <si>
    <t>Team Building Events</t>
  </si>
  <si>
    <t>Office Supplies Expense</t>
  </si>
  <si>
    <t>Holly Morrison EIC Wages</t>
  </si>
  <si>
    <t>Legal &amp; Audit Fees</t>
  </si>
  <si>
    <t>Travel Expense</t>
  </si>
  <si>
    <t>Printing &amp; Stationary Expense</t>
  </si>
  <si>
    <t>Repairs &amp; Maintenance</t>
  </si>
  <si>
    <t>Plexus IT Fees</t>
  </si>
  <si>
    <t>Total Discretionary Expenses</t>
  </si>
  <si>
    <t>Total Fixed Expenses</t>
  </si>
  <si>
    <t>Total Expenses</t>
  </si>
  <si>
    <t>Net Income</t>
  </si>
  <si>
    <t>This is due to change management (passing of guard of business managers overlap period for training) we have since changed the way this is adopted to coordinate better to minimize payments</t>
  </si>
  <si>
    <t>There was an Audit on our Financial as Advertising Revenue was declared 0 (which we will no longer plan on going forward) this prompted an investigation by the CRA for ITC's because they didn't understand where our revenue worked and how taxation occurred through student levy.This year however, we are going to be working with a lawyer for standardization of our bylaws at a fee of 4500</t>
  </si>
  <si>
    <t>HUB International Business Insurance (Premiums have gone up since the previous year)</t>
  </si>
  <si>
    <t xml:space="preserve">Reduction of 1 position in this role </t>
  </si>
  <si>
    <t>Overall our discretionary expenses will be monitored and managed much stronger for the year of 2024-2025. 2023 included many expenses such as office equipment purchases which were done prior to Haytham and I's hiring</t>
  </si>
  <si>
    <t xml:space="preserve">Payment for Tickets to concerts/events for writers to create content. </t>
  </si>
  <si>
    <t xml:space="preserve">Updating older equipment, purchasing of outreach materials, furniture etc. 2024 will be only a table and a monitor being purchased to improve workspace capacity </t>
  </si>
  <si>
    <t xml:space="preserve">Purchasing of 2 Printers and Paper for Print edition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</si>
</sst>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1009]* #,##0.00_-;\-[$$-1009]* #,##0.00_-;_-[$$-1009]* &quot;-&quot;??_-;_-@_-"/>
  </numFmts>
  <fonts count="6" x14ac:knownFonts="1">
    <font>
      <sz val="10"/>
      <color theme="1"/>
      <name val="Arial"/>
      <family val="2"/>
    </font>
    <font>
      <sz val="10"/>
      <color theme="1"/>
      <name val="Arial"/>
      <family val="2"/>
    </font>
    <font>
      <b/>
      <sz val="10"/>
      <color theme="1"/>
      <name val="Arial"/>
      <family val="2"/>
    </font>
    <font>
      <b/>
      <sz val="11"/>
      <color theme="0"/>
      <name val="Arial"/>
      <family val="2"/>
    </font>
    <font>
      <b/>
      <sz val="10"/>
      <name val="Arial"/>
      <family val="2"/>
    </font>
    <font>
      <sz val="10"/>
      <name val="Arial"/>
      <family val="2"/>
    </font>
  </fonts>
  <fills count="5">
    <fill>
      <patternFill patternType="none"/>
    </fill>
    <fill>
      <patternFill patternType="gray125"/>
    </fill>
    <fill>
      <patternFill patternType="solid">
        <fgColor rgb="FFC00000"/>
        <bgColor indexed="64"/>
      </patternFill>
    </fill>
    <fill>
      <patternFill patternType="solid">
        <fgColor rgb="FFFFFFFF"/>
        <bgColor indexed="64"/>
      </patternFill>
    </fill>
    <fill>
      <patternFill patternType="solid">
        <fgColor theme="5" tint="0.79998168889431442"/>
        <bgColor indexed="64"/>
      </patternFill>
    </fill>
  </fills>
  <borders count="2">
    <border>
      <left/>
      <right/>
      <top/>
      <bottom/>
      <diagonal/>
    </border>
    <border>
      <left/>
      <right/>
      <top style="thin">
        <color indexed="64"/>
      </top>
      <bottom/>
      <diagonal/>
    </border>
  </borders>
  <cellStyleXfs count="2">
    <xf numFmtId="0" fontId="0" fillId="0" borderId="0"/>
    <xf numFmtId="44" fontId="1" fillId="0" borderId="0" applyFont="0" applyFill="0" applyBorder="0" applyAlignment="0" applyProtection="0"/>
  </cellStyleXfs>
  <cellXfs count="43">
    <xf numFmtId="0" fontId="0" fillId="0" borderId="0" xfId="0"/>
    <xf numFmtId="0" fontId="2" fillId="0" borderId="0" xfId="0" applyFont="1" applyAlignment="1">
      <alignment horizontal="left"/>
    </xf>
    <xf numFmtId="164" fontId="0" fillId="0" borderId="0" xfId="0" applyNumberFormat="1"/>
    <xf numFmtId="0" fontId="0" fillId="0" borderId="0" xfId="0" applyAlignment="1">
      <alignment horizontal="left" indent="1"/>
    </xf>
    <xf numFmtId="164" fontId="0" fillId="0" borderId="0" xfId="1" applyNumberFormat="1" applyFont="1" applyBorder="1"/>
    <xf numFmtId="164" fontId="0" fillId="0" borderId="0" xfId="1" applyNumberFormat="1" applyFont="1" applyFill="1"/>
    <xf numFmtId="0" fontId="2" fillId="0" borderId="0" xfId="0" applyFont="1"/>
    <xf numFmtId="164" fontId="2" fillId="0" borderId="0" xfId="0" applyNumberFormat="1" applyFont="1"/>
    <xf numFmtId="0" fontId="2" fillId="0" borderId="0" xfId="0" applyFont="1" applyAlignment="1">
      <alignment horizontal="left" indent="1"/>
    </xf>
    <xf numFmtId="164" fontId="0" fillId="0" borderId="0" xfId="0" applyNumberFormat="1" applyAlignment="1">
      <alignment horizontal="center"/>
    </xf>
    <xf numFmtId="0" fontId="0" fillId="0" borderId="0" xfId="0" applyAlignment="1">
      <alignment horizontal="left" indent="2"/>
    </xf>
    <xf numFmtId="44" fontId="2" fillId="0" borderId="0" xfId="0" applyNumberFormat="1" applyFont="1" applyAlignment="1">
      <alignment horizontal="center"/>
    </xf>
    <xf numFmtId="0" fontId="2" fillId="0" borderId="0" xfId="0" applyFont="1" applyAlignment="1">
      <alignment horizontal="left" indent="2"/>
    </xf>
    <xf numFmtId="164" fontId="2" fillId="0" borderId="1" xfId="0" applyNumberFormat="1" applyFont="1" applyBorder="1" applyAlignment="1">
      <alignment horizontal="center"/>
    </xf>
    <xf numFmtId="0" fontId="0" fillId="0" borderId="0" xfId="0" applyAlignment="1">
      <alignment horizontal="left" indent="3"/>
    </xf>
    <xf numFmtId="164" fontId="2" fillId="0" borderId="1" xfId="0" applyNumberFormat="1" applyFont="1" applyBorder="1"/>
    <xf numFmtId="0" fontId="0" fillId="0" borderId="0" xfId="0" applyAlignment="1">
      <alignment horizontal="left" indent="4"/>
    </xf>
    <xf numFmtId="164" fontId="2" fillId="0" borderId="1" xfId="1" applyNumberFormat="1" applyFont="1" applyBorder="1"/>
    <xf numFmtId="0" fontId="2" fillId="0" borderId="0" xfId="0" applyFont="1" applyAlignment="1">
      <alignment horizontal="left" indent="3"/>
    </xf>
    <xf numFmtId="164" fontId="0" fillId="0" borderId="0" xfId="1" applyNumberFormat="1" applyFont="1"/>
    <xf numFmtId="44" fontId="0" fillId="0" borderId="0" xfId="0" applyNumberFormat="1"/>
    <xf numFmtId="0" fontId="3" fillId="2" borderId="0" xfId="0" applyFont="1" applyFill="1" applyAlignment="1">
      <alignment horizontal="center"/>
    </xf>
    <xf numFmtId="0" fontId="3" fillId="2" borderId="0" xfId="0" applyFont="1" applyFill="1"/>
    <xf numFmtId="44" fontId="2" fillId="0" borderId="0" xfId="0" applyNumberFormat="1" applyFont="1"/>
    <xf numFmtId="164" fontId="4" fillId="0" borderId="0" xfId="1" applyNumberFormat="1" applyFont="1"/>
    <xf numFmtId="0" fontId="4" fillId="0" borderId="0" xfId="0" applyFont="1" applyAlignment="1">
      <alignment horizontal="left" indent="2"/>
    </xf>
    <xf numFmtId="44" fontId="5" fillId="0" borderId="0" xfId="1" applyFont="1" applyBorder="1"/>
    <xf numFmtId="164" fontId="5" fillId="0" borderId="0" xfId="1" applyNumberFormat="1" applyFont="1" applyBorder="1"/>
    <xf numFmtId="164" fontId="5" fillId="0" borderId="0" xfId="1" applyNumberFormat="1" applyFont="1"/>
    <xf numFmtId="14" fontId="5" fillId="0" borderId="0" xfId="0" applyNumberFormat="1" applyFont="1" applyAlignment="1">
      <alignment horizontal="left" indent="2"/>
    </xf>
    <xf numFmtId="164" fontId="5" fillId="3" borderId="0" xfId="1" applyNumberFormat="1" applyFont="1" applyFill="1" applyBorder="1" applyAlignment="1">
      <alignment horizontal="right" vertical="top" indent="1"/>
    </xf>
    <xf numFmtId="0" fontId="5" fillId="0" borderId="0" xfId="0" applyFont="1"/>
    <xf numFmtId="0" fontId="5" fillId="0" borderId="0" xfId="0" applyFont="1" applyAlignment="1">
      <alignment horizontal="left" indent="1"/>
    </xf>
    <xf numFmtId="0" fontId="0" fillId="2" borderId="0" xfId="0" applyFill="1"/>
    <xf numFmtId="0" fontId="2" fillId="0" borderId="1" xfId="0" applyFont="1" applyBorder="1" applyAlignment="1">
      <alignment horizontal="left" indent="1"/>
    </xf>
    <xf numFmtId="164" fontId="2" fillId="0" borderId="1" xfId="1" applyNumberFormat="1" applyFont="1" applyFill="1" applyBorder="1"/>
    <xf numFmtId="44" fontId="5" fillId="0" borderId="1" xfId="1" applyFont="1" applyBorder="1"/>
    <xf numFmtId="0" fontId="0" fillId="0" borderId="1" xfId="0" applyBorder="1"/>
    <xf numFmtId="164" fontId="0" fillId="4" borderId="0" xfId="1" applyNumberFormat="1" applyFont="1" applyFill="1" applyBorder="1"/>
    <xf numFmtId="44" fontId="5" fillId="4" borderId="0" xfId="1" applyFont="1" applyFill="1" applyBorder="1"/>
    <xf numFmtId="164" fontId="0" fillId="4" borderId="0" xfId="1" applyNumberFormat="1" applyFont="1" applyFill="1"/>
    <xf numFmtId="0" fontId="0" fillId="4" borderId="0" xfId="0" applyFill="1" applyAlignment="1">
      <alignment horizontal="left" indent="1"/>
    </xf>
    <xf numFmtId="164" fontId="0" fillId="4" borderId="0" xfId="0" applyNumberFormat="1" applyFill="1"/>
  </cellXfs>
  <cellStyles count="2">
    <cellStyle name="Currency" xfId="1" builtinId="4"/>
    <cellStyle name="Normal" xfId="0" builtinId="0"/>
  </cellStyles>
  <dxfs count="12">
    <dxf>
      <font>
        <color rgb="FF9C0006"/>
      </font>
    </dxf>
    <dxf>
      <font>
        <color theme="9"/>
      </font>
    </dxf>
    <dxf>
      <font>
        <color theme="9"/>
      </font>
    </dxf>
    <dxf>
      <font>
        <color rgb="FF9C0006"/>
      </font>
    </dxf>
    <dxf>
      <font>
        <color theme="9"/>
      </font>
    </dxf>
    <dxf>
      <font>
        <color rgb="FF9C0006"/>
      </font>
    </dxf>
    <dxf>
      <font>
        <color rgb="FF9C0006"/>
      </font>
    </dxf>
    <dxf>
      <font>
        <color theme="9"/>
      </font>
    </dxf>
    <dxf>
      <font>
        <color rgb="FF9C0006"/>
      </font>
    </dxf>
    <dxf>
      <font>
        <color theme="9"/>
      </font>
    </dxf>
    <dxf>
      <font>
        <color theme="9"/>
      </font>
    </dxf>
    <dxf>
      <font>
        <color rgb="FF9C0006"/>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6858000" cy="1106766"/>
    <xdr:pic>
      <xdr:nvPicPr>
        <xdr:cNvPr id="2" name="Picture 1">
          <a:extLst>
            <a:ext uri="{FF2B5EF4-FFF2-40B4-BE49-F238E27FC236}">
              <a16:creationId xmlns:a16="http://schemas.microsoft.com/office/drawing/2014/main" id="{FF3A7D5A-3087-488F-A33A-42EDBE89FBB5}"/>
            </a:ext>
          </a:extLst>
        </xdr:cNvPr>
        <xdr:cNvPicPr>
          <a:picLocks noChangeAspect="1"/>
        </xdr:cNvPicPr>
      </xdr:nvPicPr>
      <xdr:blipFill rotWithShape="1">
        <a:blip xmlns:r="http://schemas.openxmlformats.org/officeDocument/2006/relationships" r:embed="rId1"/>
        <a:srcRect l="6720" t="40052" r="6927" b="39933"/>
        <a:stretch/>
      </xdr:blipFill>
      <xdr:spPr>
        <a:xfrm>
          <a:off x="609600" y="0"/>
          <a:ext cx="6858000" cy="1106766"/>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kevin\OneDrive\Desktop\Brock%20Press\Budget\Brock%20Press%20Budget%2023-24%20vWorking.xlsx" TargetMode="External"/><Relationship Id="rId1" Type="http://schemas.openxmlformats.org/officeDocument/2006/relationships/externalLinkPath" Target="Brock%20Press%20Budget%2023-24%20vWork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udget"/>
      <sheetName val="Sheet2"/>
      <sheetName val="Income"/>
      <sheetName val="Wages"/>
      <sheetName val="Sheet1"/>
    </sheetNames>
    <sheetDataSet>
      <sheetData sheetId="0"/>
      <sheetData sheetId="1"/>
      <sheetData sheetId="2"/>
      <sheetData sheetId="3">
        <row r="8">
          <cell r="F8">
            <v>22560</v>
          </cell>
          <cell r="G8">
            <v>21375</v>
          </cell>
        </row>
        <row r="9">
          <cell r="F9">
            <v>33840</v>
          </cell>
          <cell r="G9">
            <v>21375</v>
          </cell>
        </row>
        <row r="10">
          <cell r="F10">
            <v>11280</v>
          </cell>
          <cell r="G10">
            <v>10687.5</v>
          </cell>
        </row>
        <row r="11">
          <cell r="F11">
            <v>11280</v>
          </cell>
          <cell r="G11">
            <v>10687.5</v>
          </cell>
        </row>
        <row r="12">
          <cell r="F12">
            <v>11280</v>
          </cell>
          <cell r="G12">
            <v>10687.5</v>
          </cell>
        </row>
        <row r="13">
          <cell r="F13">
            <v>11280</v>
          </cell>
          <cell r="G13">
            <v>10687.5</v>
          </cell>
        </row>
        <row r="15">
          <cell r="F15">
            <v>22560</v>
          </cell>
          <cell r="G15">
            <v>21375</v>
          </cell>
        </row>
        <row r="16">
          <cell r="F16">
            <v>11280</v>
          </cell>
          <cell r="G16">
            <v>10687.5</v>
          </cell>
        </row>
        <row r="17">
          <cell r="F17">
            <v>11280</v>
          </cell>
          <cell r="G17">
            <v>10687.5</v>
          </cell>
        </row>
      </sheetData>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260209-D0ED-4709-A37F-A5B333A4EFD4}">
  <dimension ref="A1:G86"/>
  <sheetViews>
    <sheetView showGridLines="0" tabSelected="1" workbookViewId="0">
      <selection activeCell="F12" sqref="F12"/>
    </sheetView>
  </sheetViews>
  <sheetFormatPr defaultRowHeight="12.75" outlineLevelCol="1" x14ac:dyDescent="0.2"/>
  <cols>
    <col min="1" max="1" width="30.5703125" bestFit="1" customWidth="1"/>
    <col min="2" max="3" width="25.28515625" customWidth="1"/>
    <col min="4" max="4" width="14.42578125" hidden="1" customWidth="1" outlineLevel="1"/>
    <col min="5" max="5" width="27.42578125" customWidth="1" collapsed="1"/>
    <col min="6" max="6" width="102.85546875" customWidth="1"/>
  </cols>
  <sheetData>
    <row r="1" spans="1:6" x14ac:dyDescent="0.2">
      <c r="A1" s="33"/>
      <c r="B1" s="33"/>
      <c r="C1" s="33"/>
      <c r="D1" s="33"/>
      <c r="E1" s="33"/>
      <c r="F1" s="33"/>
    </row>
    <row r="2" spans="1:6" x14ac:dyDescent="0.2">
      <c r="A2" s="33"/>
      <c r="B2" s="33"/>
      <c r="C2" s="33"/>
      <c r="D2" s="33"/>
      <c r="E2" s="33"/>
      <c r="F2" s="33"/>
    </row>
    <row r="3" spans="1:6" x14ac:dyDescent="0.2">
      <c r="A3" s="33"/>
      <c r="B3" s="33"/>
      <c r="C3" s="33"/>
      <c r="D3" s="33"/>
      <c r="E3" s="33"/>
      <c r="F3" s="33"/>
    </row>
    <row r="4" spans="1:6" x14ac:dyDescent="0.2">
      <c r="A4" s="33"/>
      <c r="B4" s="33"/>
      <c r="C4" s="33"/>
      <c r="D4" s="33"/>
      <c r="E4" s="33"/>
      <c r="F4" s="33"/>
    </row>
    <row r="5" spans="1:6" x14ac:dyDescent="0.2">
      <c r="A5" s="33"/>
      <c r="B5" s="33"/>
      <c r="C5" s="33"/>
      <c r="D5" s="33"/>
      <c r="E5" s="33"/>
      <c r="F5" s="33"/>
    </row>
    <row r="6" spans="1:6" x14ac:dyDescent="0.2">
      <c r="A6" s="33"/>
      <c r="B6" s="33"/>
      <c r="C6" s="33"/>
      <c r="D6" s="33"/>
      <c r="E6" s="33"/>
      <c r="F6" s="33"/>
    </row>
    <row r="7" spans="1:6" x14ac:dyDescent="0.2">
      <c r="A7" s="33"/>
      <c r="B7" s="33"/>
      <c r="C7" s="33"/>
      <c r="D7" s="33"/>
      <c r="E7" s="33"/>
      <c r="F7" s="33"/>
    </row>
    <row r="8" spans="1:6" ht="15" x14ac:dyDescent="0.25">
      <c r="A8" s="22" t="s">
        <v>45</v>
      </c>
      <c r="B8" s="21">
        <v>2023</v>
      </c>
      <c r="C8" s="21">
        <v>2024</v>
      </c>
      <c r="D8" s="21" t="s">
        <v>46</v>
      </c>
      <c r="E8" s="21" t="s">
        <v>47</v>
      </c>
      <c r="F8" s="21" t="s">
        <v>39</v>
      </c>
    </row>
    <row r="9" spans="1:6" x14ac:dyDescent="0.2">
      <c r="A9" s="32" t="s">
        <v>44</v>
      </c>
      <c r="B9" s="31"/>
    </row>
    <row r="10" spans="1:6" x14ac:dyDescent="0.2">
      <c r="A10" s="29">
        <v>45047</v>
      </c>
      <c r="B10" s="19">
        <v>47640.480000000003</v>
      </c>
      <c r="C10" s="2"/>
      <c r="D10" s="26">
        <v>0</v>
      </c>
      <c r="E10" s="2"/>
    </row>
    <row r="11" spans="1:6" x14ac:dyDescent="0.2">
      <c r="A11" s="29">
        <v>45127</v>
      </c>
      <c r="B11" s="28">
        <v>140217.57999999999</v>
      </c>
      <c r="C11" s="2"/>
      <c r="D11" s="26">
        <v>0</v>
      </c>
      <c r="E11" s="2"/>
    </row>
    <row r="12" spans="1:6" x14ac:dyDescent="0.2">
      <c r="A12" s="29">
        <v>45233</v>
      </c>
      <c r="B12" s="28">
        <v>94604.99</v>
      </c>
      <c r="C12" s="2"/>
      <c r="D12" s="26">
        <v>0</v>
      </c>
      <c r="E12" s="2"/>
    </row>
    <row r="13" spans="1:6" x14ac:dyDescent="0.2">
      <c r="A13" s="29">
        <v>45376</v>
      </c>
      <c r="B13" s="28"/>
      <c r="C13" s="30">
        <v>94076.29</v>
      </c>
      <c r="D13" s="26">
        <v>0</v>
      </c>
      <c r="E13" s="30">
        <v>94076.29</v>
      </c>
    </row>
    <row r="14" spans="1:6" x14ac:dyDescent="0.2">
      <c r="A14" s="29" t="s">
        <v>43</v>
      </c>
      <c r="B14" s="28"/>
      <c r="C14" s="27">
        <v>94428.76</v>
      </c>
      <c r="D14" s="26">
        <v>0</v>
      </c>
      <c r="E14" s="27">
        <v>94428.76</v>
      </c>
    </row>
    <row r="15" spans="1:6" x14ac:dyDescent="0.2">
      <c r="A15" s="29" t="s">
        <v>42</v>
      </c>
      <c r="B15" s="28"/>
      <c r="C15" s="27">
        <f>AVERAGE(C13:C14)</f>
        <v>94252.524999999994</v>
      </c>
      <c r="D15" s="26">
        <v>0</v>
      </c>
      <c r="E15" s="27">
        <f>AVERAGE(E13:E14)</f>
        <v>94252.524999999994</v>
      </c>
    </row>
    <row r="16" spans="1:6" x14ac:dyDescent="0.2">
      <c r="A16" s="25" t="s">
        <v>41</v>
      </c>
      <c r="B16" s="24">
        <f>SUM(B10:B12)</f>
        <v>282463.05</v>
      </c>
      <c r="C16" s="7">
        <f>SUM(C13:C15)</f>
        <v>282757.57499999995</v>
      </c>
      <c r="D16" s="23">
        <v>0</v>
      </c>
      <c r="E16" s="7">
        <f>SUM(E13:E15)</f>
        <v>282757.57499999995</v>
      </c>
      <c r="F16" s="6"/>
    </row>
    <row r="18" spans="1:6" ht="15" x14ac:dyDescent="0.25">
      <c r="A18" s="22" t="s">
        <v>40</v>
      </c>
      <c r="B18" s="21">
        <v>2023</v>
      </c>
      <c r="C18" s="21">
        <v>2024</v>
      </c>
      <c r="D18" s="21"/>
      <c r="E18" s="21" t="s">
        <v>47</v>
      </c>
      <c r="F18" s="21" t="s">
        <v>39</v>
      </c>
    </row>
    <row r="19" spans="1:6" x14ac:dyDescent="0.2">
      <c r="A19" s="6" t="s">
        <v>38</v>
      </c>
    </row>
    <row r="20" spans="1:6" x14ac:dyDescent="0.2">
      <c r="A20" s="12" t="s">
        <v>37</v>
      </c>
      <c r="F20" t="s">
        <v>36</v>
      </c>
    </row>
    <row r="21" spans="1:6" x14ac:dyDescent="0.2">
      <c r="A21" s="16" t="s">
        <v>35</v>
      </c>
      <c r="B21" s="19">
        <v>55000</v>
      </c>
      <c r="C21" s="19">
        <v>50000</v>
      </c>
      <c r="D21" s="26">
        <f>B21-C21</f>
        <v>5000</v>
      </c>
      <c r="E21" s="19">
        <v>50000</v>
      </c>
    </row>
    <row r="22" spans="1:6" x14ac:dyDescent="0.2">
      <c r="A22" s="16" t="s">
        <v>34</v>
      </c>
      <c r="B22" s="19">
        <v>44000</v>
      </c>
      <c r="C22" s="19">
        <v>40000</v>
      </c>
      <c r="D22" s="26">
        <f t="shared" ref="D22:D48" si="0">B22-C22</f>
        <v>4000</v>
      </c>
      <c r="E22" s="19">
        <v>40000</v>
      </c>
      <c r="F22" s="20"/>
    </row>
    <row r="23" spans="1:6" x14ac:dyDescent="0.2">
      <c r="A23" s="16" t="s">
        <v>33</v>
      </c>
      <c r="B23" s="19">
        <v>11000</v>
      </c>
      <c r="C23" s="19"/>
      <c r="D23" s="26">
        <f t="shared" si="0"/>
        <v>11000</v>
      </c>
      <c r="E23" s="19"/>
      <c r="F23" t="s">
        <v>32</v>
      </c>
    </row>
    <row r="24" spans="1:6" x14ac:dyDescent="0.2">
      <c r="A24" s="16" t="s">
        <v>52</v>
      </c>
      <c r="B24" s="19">
        <v>20000</v>
      </c>
      <c r="C24" s="19"/>
      <c r="D24" s="26">
        <f t="shared" si="0"/>
        <v>20000</v>
      </c>
      <c r="E24" s="19"/>
      <c r="F24" t="s">
        <v>62</v>
      </c>
    </row>
    <row r="25" spans="1:6" x14ac:dyDescent="0.2">
      <c r="A25" s="18" t="s">
        <v>31</v>
      </c>
      <c r="B25" s="17">
        <f>SUM(B21:B24)</f>
        <v>130000</v>
      </c>
      <c r="C25" s="17">
        <f>SUM(C21:C22)</f>
        <v>90000</v>
      </c>
      <c r="D25" s="26">
        <f t="shared" si="0"/>
        <v>40000</v>
      </c>
      <c r="E25" s="17">
        <f>SUM(E21:E22)</f>
        <v>90000</v>
      </c>
    </row>
    <row r="26" spans="1:6" x14ac:dyDescent="0.2">
      <c r="A26" s="12" t="s">
        <v>30</v>
      </c>
      <c r="B26" s="2"/>
      <c r="C26" s="2"/>
      <c r="D26" s="26"/>
      <c r="E26" s="19"/>
      <c r="F26" t="s">
        <v>29</v>
      </c>
    </row>
    <row r="27" spans="1:6" x14ac:dyDescent="0.2">
      <c r="A27" s="16" t="s">
        <v>28</v>
      </c>
      <c r="B27" s="2">
        <f>[1]Wages!F8</f>
        <v>22560</v>
      </c>
      <c r="C27" s="2">
        <f>[1]Wages!G8</f>
        <v>21375</v>
      </c>
      <c r="D27" s="26">
        <f t="shared" si="0"/>
        <v>1185</v>
      </c>
      <c r="E27" s="19">
        <v>21375</v>
      </c>
    </row>
    <row r="28" spans="1:6" x14ac:dyDescent="0.2">
      <c r="A28" s="16" t="s">
        <v>27</v>
      </c>
      <c r="B28" s="2">
        <f>[1]Wages!F9</f>
        <v>33840</v>
      </c>
      <c r="C28" s="2">
        <f>[1]Wages!G9</f>
        <v>21375</v>
      </c>
      <c r="D28" s="26">
        <f t="shared" si="0"/>
        <v>12465</v>
      </c>
      <c r="E28" s="19">
        <v>21375</v>
      </c>
      <c r="F28" t="s">
        <v>65</v>
      </c>
    </row>
    <row r="29" spans="1:6" x14ac:dyDescent="0.2">
      <c r="A29" s="16" t="s">
        <v>26</v>
      </c>
      <c r="B29" s="2">
        <f>[1]Wages!F10</f>
        <v>11280</v>
      </c>
      <c r="C29" s="2">
        <f>[1]Wages!G10</f>
        <v>10687.5</v>
      </c>
      <c r="D29" s="26">
        <f t="shared" si="0"/>
        <v>592.5</v>
      </c>
      <c r="E29" s="19">
        <v>10687.5</v>
      </c>
    </row>
    <row r="30" spans="1:6" x14ac:dyDescent="0.2">
      <c r="A30" s="16" t="s">
        <v>25</v>
      </c>
      <c r="B30" s="2">
        <f>[1]Wages!F11</f>
        <v>11280</v>
      </c>
      <c r="C30" s="2">
        <f>[1]Wages!G11</f>
        <v>10687.5</v>
      </c>
      <c r="D30" s="26">
        <f t="shared" si="0"/>
        <v>592.5</v>
      </c>
      <c r="E30" s="19">
        <v>10687.5</v>
      </c>
    </row>
    <row r="31" spans="1:6" x14ac:dyDescent="0.2">
      <c r="A31" s="16" t="s">
        <v>24</v>
      </c>
      <c r="B31" s="2">
        <f>[1]Wages!F12</f>
        <v>11280</v>
      </c>
      <c r="C31" s="2">
        <f>[1]Wages!G12</f>
        <v>10687.5</v>
      </c>
      <c r="D31" s="26">
        <f t="shared" si="0"/>
        <v>592.5</v>
      </c>
      <c r="E31" s="19">
        <v>10687.5</v>
      </c>
    </row>
    <row r="32" spans="1:6" x14ac:dyDescent="0.2">
      <c r="A32" s="16" t="s">
        <v>23</v>
      </c>
      <c r="B32" s="2">
        <f>[1]Wages!F13</f>
        <v>11280</v>
      </c>
      <c r="C32" s="2">
        <f>[1]Wages!G13</f>
        <v>10687.5</v>
      </c>
      <c r="D32" s="26">
        <f t="shared" si="0"/>
        <v>592.5</v>
      </c>
      <c r="E32" s="19">
        <v>10687.5</v>
      </c>
    </row>
    <row r="33" spans="1:7" x14ac:dyDescent="0.2">
      <c r="A33" s="12" t="s">
        <v>22</v>
      </c>
      <c r="B33" s="15">
        <f>SUM(B27:B32)</f>
        <v>101520</v>
      </c>
      <c r="C33" s="15">
        <f>SUM(C27:C32)</f>
        <v>85500</v>
      </c>
      <c r="D33" s="26">
        <f t="shared" si="0"/>
        <v>16020</v>
      </c>
      <c r="E33" s="15">
        <f>SUM(E27:E32)</f>
        <v>85500</v>
      </c>
    </row>
    <row r="34" spans="1:7" x14ac:dyDescent="0.2">
      <c r="A34" s="12" t="s">
        <v>21</v>
      </c>
      <c r="B34" s="2"/>
      <c r="C34" s="2"/>
      <c r="D34" s="26"/>
      <c r="E34" s="19"/>
    </row>
    <row r="35" spans="1:7" x14ac:dyDescent="0.2">
      <c r="A35" s="14" t="s">
        <v>20</v>
      </c>
      <c r="B35" s="2">
        <f>[1]Wages!F15</f>
        <v>22560</v>
      </c>
      <c r="C35" s="2">
        <f>[1]Wages!G15</f>
        <v>21375</v>
      </c>
      <c r="D35" s="26">
        <f t="shared" si="0"/>
        <v>1185</v>
      </c>
      <c r="E35" s="19">
        <v>21375</v>
      </c>
    </row>
    <row r="36" spans="1:7" x14ac:dyDescent="0.2">
      <c r="A36" s="14" t="s">
        <v>19</v>
      </c>
      <c r="B36" s="2">
        <f>[1]Wages!F16</f>
        <v>11280</v>
      </c>
      <c r="C36" s="2">
        <f>[1]Wages!G16</f>
        <v>10687.5</v>
      </c>
      <c r="D36" s="26">
        <f t="shared" si="0"/>
        <v>592.5</v>
      </c>
      <c r="E36" s="19">
        <v>10687.5</v>
      </c>
    </row>
    <row r="37" spans="1:7" x14ac:dyDescent="0.2">
      <c r="A37" s="14" t="s">
        <v>18</v>
      </c>
      <c r="B37" s="2">
        <f>[1]Wages!F17</f>
        <v>11280</v>
      </c>
      <c r="C37" s="2">
        <f>[1]Wages!G17</f>
        <v>10687.5</v>
      </c>
      <c r="D37" s="26">
        <f t="shared" si="0"/>
        <v>592.5</v>
      </c>
      <c r="E37" s="19">
        <v>10687.5</v>
      </c>
    </row>
    <row r="38" spans="1:7" x14ac:dyDescent="0.2">
      <c r="A38" s="12" t="s">
        <v>17</v>
      </c>
      <c r="B38" s="13">
        <f>SUM(B35:B37)</f>
        <v>45120</v>
      </c>
      <c r="C38" s="13">
        <f>SUM(C35:C37)</f>
        <v>42750</v>
      </c>
      <c r="D38" s="26">
        <f t="shared" si="0"/>
        <v>2370</v>
      </c>
      <c r="E38" s="13">
        <f>SUM(E35:E37)</f>
        <v>42750</v>
      </c>
      <c r="F38" s="6"/>
      <c r="G38" s="6"/>
    </row>
    <row r="39" spans="1:7" x14ac:dyDescent="0.2">
      <c r="A39" s="12" t="s">
        <v>16</v>
      </c>
      <c r="B39" s="9">
        <f>23.5*6*12</f>
        <v>1692</v>
      </c>
      <c r="C39" s="9">
        <f>23.5*6*12</f>
        <v>1692</v>
      </c>
      <c r="D39" s="26"/>
      <c r="E39" s="9">
        <f>23.5*6*12</f>
        <v>1692</v>
      </c>
      <c r="F39" t="s">
        <v>15</v>
      </c>
      <c r="G39" s="6"/>
    </row>
    <row r="40" spans="1:7" x14ac:dyDescent="0.2">
      <c r="A40" s="34" t="s">
        <v>9</v>
      </c>
      <c r="B40" s="15">
        <f>SUM(B25+B33+B38+B39)</f>
        <v>278332</v>
      </c>
      <c r="C40" s="15">
        <f>SUM(C25+C33+C38+C39)</f>
        <v>219942</v>
      </c>
      <c r="D40" s="36">
        <f t="shared" si="0"/>
        <v>58390</v>
      </c>
      <c r="E40" s="15">
        <f>SUM(E25+E33+E38+E39)</f>
        <v>219942</v>
      </c>
    </row>
    <row r="41" spans="1:7" x14ac:dyDescent="0.2">
      <c r="B41" s="2"/>
      <c r="C41" s="2"/>
      <c r="D41" s="26"/>
      <c r="E41" s="19"/>
    </row>
    <row r="42" spans="1:7" x14ac:dyDescent="0.2">
      <c r="A42" s="6" t="s">
        <v>8</v>
      </c>
      <c r="B42" s="2"/>
      <c r="C42" s="2"/>
      <c r="D42" s="26"/>
      <c r="E42" s="19"/>
    </row>
    <row r="43" spans="1:7" x14ac:dyDescent="0.2">
      <c r="A43" s="3" t="s">
        <v>7</v>
      </c>
      <c r="B43" s="5">
        <v>15054.36</v>
      </c>
      <c r="C43" s="5">
        <f>1254.53*12</f>
        <v>15054.36</v>
      </c>
      <c r="D43" s="26">
        <f t="shared" si="0"/>
        <v>0</v>
      </c>
      <c r="E43" s="19">
        <v>15054.36</v>
      </c>
      <c r="F43" t="s">
        <v>6</v>
      </c>
    </row>
    <row r="44" spans="1:7" x14ac:dyDescent="0.2">
      <c r="A44" s="3" t="s">
        <v>57</v>
      </c>
      <c r="B44" s="2">
        <v>9360</v>
      </c>
      <c r="C44" s="2">
        <v>9360</v>
      </c>
      <c r="D44" s="26">
        <f t="shared" si="0"/>
        <v>0</v>
      </c>
      <c r="E44" s="19">
        <v>9360</v>
      </c>
      <c r="F44" t="s">
        <v>5</v>
      </c>
    </row>
    <row r="45" spans="1:7" x14ac:dyDescent="0.2">
      <c r="A45" s="3" t="s">
        <v>53</v>
      </c>
      <c r="B45" s="2">
        <v>23443</v>
      </c>
      <c r="C45" s="2">
        <v>13266</v>
      </c>
      <c r="D45" s="26">
        <f t="shared" si="0"/>
        <v>10177</v>
      </c>
      <c r="E45" s="19">
        <v>18000</v>
      </c>
      <c r="F45" t="s">
        <v>63</v>
      </c>
    </row>
    <row r="46" spans="1:7" x14ac:dyDescent="0.2">
      <c r="A46" s="3" t="s">
        <v>4</v>
      </c>
      <c r="B46" s="5">
        <v>17013</v>
      </c>
      <c r="C46" s="5">
        <v>18000</v>
      </c>
      <c r="D46" s="26">
        <f t="shared" si="0"/>
        <v>-987</v>
      </c>
      <c r="E46" s="19">
        <v>18000</v>
      </c>
      <c r="F46" t="s">
        <v>64</v>
      </c>
    </row>
    <row r="47" spans="1:7" x14ac:dyDescent="0.2">
      <c r="A47" s="3" t="s">
        <v>3</v>
      </c>
      <c r="B47" s="4">
        <v>4560</v>
      </c>
      <c r="C47" s="2">
        <v>2105</v>
      </c>
      <c r="D47" s="26">
        <f t="shared" si="0"/>
        <v>2455</v>
      </c>
      <c r="E47" s="19">
        <v>2105</v>
      </c>
      <c r="F47" t="s">
        <v>2</v>
      </c>
    </row>
    <row r="48" spans="1:7" x14ac:dyDescent="0.2">
      <c r="A48" s="41" t="s">
        <v>1</v>
      </c>
      <c r="B48" s="42">
        <v>2542</v>
      </c>
      <c r="C48" s="42">
        <v>1500</v>
      </c>
      <c r="D48" s="39">
        <f t="shared" si="0"/>
        <v>1042</v>
      </c>
      <c r="E48" s="40">
        <v>2542</v>
      </c>
    </row>
    <row r="49" spans="1:6" x14ac:dyDescent="0.2">
      <c r="A49" s="34" t="s">
        <v>59</v>
      </c>
      <c r="B49" s="35">
        <f>SUM(B43:B48)</f>
        <v>71972.36</v>
      </c>
      <c r="C49" s="15">
        <f>SUM(C43:C48)</f>
        <v>59285.36</v>
      </c>
      <c r="D49" s="36"/>
      <c r="E49" s="15">
        <f>SUM(E43:E48)</f>
        <v>65061.36</v>
      </c>
    </row>
    <row r="50" spans="1:6" x14ac:dyDescent="0.2">
      <c r="D50" s="26"/>
      <c r="E50" s="19"/>
    </row>
    <row r="51" spans="1:6" x14ac:dyDescent="0.2">
      <c r="A51" s="1" t="s">
        <v>0</v>
      </c>
      <c r="D51" s="26"/>
      <c r="E51" s="19"/>
      <c r="F51" t="s">
        <v>66</v>
      </c>
    </row>
    <row r="52" spans="1:6" x14ac:dyDescent="0.2">
      <c r="A52" s="8" t="s">
        <v>14</v>
      </c>
      <c r="B52" s="11"/>
      <c r="C52" s="11"/>
      <c r="D52" s="26"/>
      <c r="E52" s="19"/>
    </row>
    <row r="53" spans="1:6" x14ac:dyDescent="0.2">
      <c r="A53" s="10" t="s">
        <v>13</v>
      </c>
      <c r="B53" s="9">
        <v>3877.5</v>
      </c>
      <c r="C53" s="9"/>
      <c r="D53" s="26"/>
      <c r="E53" s="19"/>
      <c r="F53" t="s">
        <v>12</v>
      </c>
    </row>
    <row r="54" spans="1:6" x14ac:dyDescent="0.2">
      <c r="A54" s="10" t="s">
        <v>11</v>
      </c>
      <c r="B54" s="9"/>
      <c r="C54" s="9">
        <v>8775</v>
      </c>
      <c r="D54" s="26"/>
      <c r="E54" s="19"/>
      <c r="F54" t="s">
        <v>10</v>
      </c>
    </row>
    <row r="55" spans="1:6" x14ac:dyDescent="0.2">
      <c r="A55" s="1" t="s">
        <v>50</v>
      </c>
      <c r="B55" s="7"/>
      <c r="C55" s="7"/>
      <c r="D55" s="26"/>
      <c r="E55" s="19"/>
    </row>
    <row r="56" spans="1:6" x14ac:dyDescent="0.2">
      <c r="A56" s="3" t="s">
        <v>49</v>
      </c>
      <c r="B56" s="5">
        <v>723</v>
      </c>
      <c r="C56" s="5">
        <v>0</v>
      </c>
      <c r="D56" s="26">
        <f t="shared" ref="D56:D61" si="1">B56-C56</f>
        <v>723</v>
      </c>
      <c r="E56" s="19">
        <v>300</v>
      </c>
      <c r="F56" t="s">
        <v>67</v>
      </c>
    </row>
    <row r="57" spans="1:6" x14ac:dyDescent="0.2">
      <c r="A57" s="3" t="s">
        <v>48</v>
      </c>
      <c r="B57" s="2">
        <v>2500</v>
      </c>
      <c r="C57" s="2">
        <v>2700</v>
      </c>
      <c r="D57" s="26">
        <f t="shared" si="1"/>
        <v>-200</v>
      </c>
      <c r="E57" s="19">
        <v>2000</v>
      </c>
    </row>
    <row r="58" spans="1:6" x14ac:dyDescent="0.2">
      <c r="A58" t="s">
        <v>51</v>
      </c>
      <c r="B58" s="2">
        <v>8544</v>
      </c>
      <c r="C58" s="2">
        <v>2000</v>
      </c>
      <c r="D58" s="26">
        <f t="shared" si="1"/>
        <v>6544</v>
      </c>
      <c r="E58" s="19">
        <v>1000</v>
      </c>
      <c r="F58" t="s">
        <v>68</v>
      </c>
    </row>
    <row r="59" spans="1:6" x14ac:dyDescent="0.2">
      <c r="A59" t="s">
        <v>54</v>
      </c>
      <c r="B59" s="19">
        <v>1385</v>
      </c>
      <c r="C59" s="4">
        <v>600</v>
      </c>
      <c r="D59" s="26">
        <f t="shared" si="1"/>
        <v>785</v>
      </c>
      <c r="E59" s="4">
        <v>1000</v>
      </c>
    </row>
    <row r="60" spans="1:6" x14ac:dyDescent="0.2">
      <c r="A60" t="s">
        <v>55</v>
      </c>
      <c r="B60" s="38">
        <v>1000</v>
      </c>
      <c r="C60" s="38">
        <v>4000</v>
      </c>
      <c r="D60" s="39">
        <f t="shared" si="1"/>
        <v>-3000</v>
      </c>
      <c r="E60" s="40">
        <v>7000</v>
      </c>
      <c r="F60" t="s">
        <v>69</v>
      </c>
    </row>
    <row r="61" spans="1:6" x14ac:dyDescent="0.2">
      <c r="A61" t="s">
        <v>56</v>
      </c>
      <c r="B61" s="40">
        <v>686</v>
      </c>
      <c r="C61" s="40">
        <v>1841</v>
      </c>
      <c r="D61" s="39">
        <f t="shared" si="1"/>
        <v>-1155</v>
      </c>
      <c r="E61" s="40">
        <v>1841</v>
      </c>
    </row>
    <row r="62" spans="1:6" x14ac:dyDescent="0.2">
      <c r="A62" s="37" t="s">
        <v>58</v>
      </c>
      <c r="B62" s="15">
        <f>SUM(B53:B61)</f>
        <v>18715.5</v>
      </c>
      <c r="C62" s="15">
        <f>SUM(C53:C61)</f>
        <v>19916</v>
      </c>
      <c r="D62" s="36"/>
      <c r="E62" s="15">
        <f>SUM(E53:E61)</f>
        <v>13141</v>
      </c>
    </row>
    <row r="63" spans="1:6" x14ac:dyDescent="0.2">
      <c r="D63" s="26"/>
      <c r="E63" s="19"/>
    </row>
    <row r="64" spans="1:6" x14ac:dyDescent="0.2">
      <c r="A64" s="37" t="s">
        <v>60</v>
      </c>
      <c r="B64" s="15">
        <f>B40+B49+B62</f>
        <v>369019.86</v>
      </c>
      <c r="C64" s="15">
        <f>C40+C49+C62</f>
        <v>299143.36</v>
      </c>
      <c r="D64" s="36"/>
      <c r="E64" s="15">
        <f>E40+E49+E62</f>
        <v>298144.36</v>
      </c>
    </row>
    <row r="65" spans="1:5" x14ac:dyDescent="0.2">
      <c r="D65" s="26"/>
      <c r="E65" s="19"/>
    </row>
    <row r="66" spans="1:5" x14ac:dyDescent="0.2">
      <c r="A66" t="s">
        <v>61</v>
      </c>
      <c r="B66" s="26">
        <f>B16-B64</f>
        <v>-86556.81</v>
      </c>
      <c r="C66" s="26">
        <f>C16-C64</f>
        <v>-16385.785000000033</v>
      </c>
      <c r="D66" s="26"/>
      <c r="E66" s="26">
        <f>E16-E64</f>
        <v>-15386.785000000033</v>
      </c>
    </row>
    <row r="67" spans="1:5" x14ac:dyDescent="0.2">
      <c r="D67" s="26"/>
    </row>
    <row r="68" spans="1:5" x14ac:dyDescent="0.2">
      <c r="D68" s="26"/>
    </row>
    <row r="69" spans="1:5" x14ac:dyDescent="0.2">
      <c r="D69" s="26"/>
    </row>
    <row r="70" spans="1:5" x14ac:dyDescent="0.2">
      <c r="D70" s="26"/>
    </row>
    <row r="71" spans="1:5" x14ac:dyDescent="0.2">
      <c r="D71" s="26"/>
    </row>
    <row r="72" spans="1:5" x14ac:dyDescent="0.2">
      <c r="D72" s="26"/>
    </row>
    <row r="73" spans="1:5" x14ac:dyDescent="0.2">
      <c r="D73" s="26"/>
    </row>
    <row r="74" spans="1:5" x14ac:dyDescent="0.2">
      <c r="D74" s="26"/>
    </row>
    <row r="75" spans="1:5" x14ac:dyDescent="0.2">
      <c r="D75" s="26"/>
    </row>
    <row r="76" spans="1:5" x14ac:dyDescent="0.2">
      <c r="D76" s="26"/>
    </row>
    <row r="77" spans="1:5" x14ac:dyDescent="0.2">
      <c r="D77" s="26"/>
    </row>
    <row r="78" spans="1:5" x14ac:dyDescent="0.2">
      <c r="D78" s="26"/>
    </row>
    <row r="79" spans="1:5" x14ac:dyDescent="0.2">
      <c r="D79" s="26"/>
    </row>
    <row r="80" spans="1:5" x14ac:dyDescent="0.2">
      <c r="D80" s="26"/>
    </row>
    <row r="81" spans="4:4" x14ac:dyDescent="0.2">
      <c r="D81" s="26"/>
    </row>
    <row r="82" spans="4:4" x14ac:dyDescent="0.2">
      <c r="D82" s="26"/>
    </row>
    <row r="83" spans="4:4" x14ac:dyDescent="0.2">
      <c r="D83" s="26"/>
    </row>
    <row r="84" spans="4:4" x14ac:dyDescent="0.2">
      <c r="D84" s="26"/>
    </row>
    <row r="85" spans="4:4" x14ac:dyDescent="0.2">
      <c r="D85" s="26"/>
    </row>
    <row r="86" spans="4:4" x14ac:dyDescent="0.2">
      <c r="D86" s="26"/>
    </row>
  </sheetData>
  <conditionalFormatting sqref="B66:C66">
    <cfRule type="cellIs" dxfId="11" priority="7" operator="lessThan">
      <formula>0</formula>
    </cfRule>
    <cfRule type="cellIs" dxfId="10" priority="8" operator="greaterThan">
      <formula>0</formula>
    </cfRule>
    <cfRule type="cellIs" dxfId="9" priority="11" operator="lessThan">
      <formula>0</formula>
    </cfRule>
    <cfRule type="cellIs" dxfId="8" priority="12" operator="greaterThan">
      <formula>0</formula>
    </cfRule>
  </conditionalFormatting>
  <conditionalFormatting sqref="D9:D1048576 D1:D7">
    <cfRule type="cellIs" dxfId="7" priority="27" operator="lessThan">
      <formula>0</formula>
    </cfRule>
    <cfRule type="cellIs" dxfId="6" priority="28" operator="greaterThan">
      <formula>0</formula>
    </cfRule>
  </conditionalFormatting>
  <conditionalFormatting sqref="D21:D86">
    <cfRule type="cellIs" dxfId="5" priority="13" operator="lessThan">
      <formula>0</formula>
    </cfRule>
    <cfRule type="cellIs" dxfId="4" priority="14" operator="greaterThan">
      <formula>0</formula>
    </cfRule>
  </conditionalFormatting>
  <conditionalFormatting sqref="E66">
    <cfRule type="cellIs" dxfId="3" priority="1" operator="lessThan">
      <formula>0</formula>
    </cfRule>
    <cfRule type="cellIs" dxfId="2" priority="2" operator="greaterThan">
      <formula>0</formula>
    </cfRule>
    <cfRule type="cellIs" dxfId="1" priority="5" operator="lessThan">
      <formula>0</formula>
    </cfRule>
    <cfRule type="cellIs" dxfId="0" priority="6" operator="greaterThan">
      <formula>0</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Budget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Kevin Diep</dc:creator>
  <cp:lastModifiedBy>Kevin Diep</cp:lastModifiedBy>
  <cp:lastPrinted>2024-08-23T19:01:22Z</cp:lastPrinted>
  <dcterms:created xsi:type="dcterms:W3CDTF">2024-08-21T16:43:51Z</dcterms:created>
  <dcterms:modified xsi:type="dcterms:W3CDTF">2024-08-23T19:01:59Z</dcterms:modified>
</cp:coreProperties>
</file>